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el/Desktop/"/>
    </mc:Choice>
  </mc:AlternateContent>
  <xr:revisionPtr revIDLastSave="0" documentId="8_{B67DA7D2-E3A3-EC48-B3B9-66291299C7E7}" xr6:coauthVersionLast="47" xr6:coauthVersionMax="47" xr10:uidLastSave="{00000000-0000-0000-0000-000000000000}"/>
  <bookViews>
    <workbookView xWindow="2540" yWindow="600" windowWidth="23400" windowHeight="16660" tabRatio="500" xr2:uid="{00000000-000D-0000-FFFF-FFFF00000000}"/>
  </bookViews>
  <sheets>
    <sheet name="tabelle reduc vac" sheetId="6" r:id="rId1"/>
    <sheet name="Feuil2" sheetId="2" r:id="rId2"/>
    <sheet name="Feuil3" sheetId="3" r:id="rId3"/>
    <sheet name="Feuil4" sheetId="4" r:id="rId4"/>
    <sheet name="Feuil5" sheetId="5" r:id="rId5"/>
  </sheets>
  <definedNames>
    <definedName name="_xlnm.Print_Area" localSheetId="0">'tabelle reduc vac'!$A$1:$M$33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8" i="6" l="1"/>
  <c r="C30" i="6" s="1"/>
  <c r="O22" i="6"/>
  <c r="L19" i="6"/>
  <c r="O18" i="6"/>
  <c r="L18" i="6"/>
  <c r="L17" i="6"/>
  <c r="G15" i="6"/>
  <c r="G17" i="6" s="1"/>
  <c r="O14" i="6"/>
  <c r="L12" i="6"/>
  <c r="H27" i="6" s="1"/>
  <c r="B12" i="6"/>
  <c r="L11" i="6"/>
  <c r="O10" i="6"/>
  <c r="L10" i="6"/>
  <c r="F6" i="6"/>
  <c r="O25" i="6" l="1"/>
  <c r="H20" i="6"/>
  <c r="H24" i="6" s="1"/>
  <c r="H30" i="6" s="1"/>
  <c r="L30" i="6" s="1"/>
</calcChain>
</file>

<file path=xl/sharedStrings.xml><?xml version="1.0" encoding="utf-8"?>
<sst xmlns="http://schemas.openxmlformats.org/spreadsheetml/2006/main" count="74" uniqueCount="50">
  <si>
    <t>total non payé</t>
    <phoneticPr fontId="4" type="noConversion"/>
  </si>
  <si>
    <t xml:space="preserve">réduction sur </t>
    <phoneticPr fontId="4" type="noConversion"/>
  </si>
  <si>
    <t>j</t>
    <phoneticPr fontId="4" type="noConversion"/>
  </si>
  <si>
    <r>
      <t xml:space="preserve">tabelle </t>
    </r>
    <r>
      <rPr>
        <b/>
        <sz val="12"/>
        <rFont val="Arial"/>
        <family val="2"/>
      </rPr>
      <t>A + B</t>
    </r>
    <phoneticPr fontId="4" type="noConversion"/>
  </si>
  <si>
    <r>
      <t xml:space="preserve">tabelle </t>
    </r>
    <r>
      <rPr>
        <b/>
        <sz val="12"/>
        <rFont val="Arial"/>
        <family val="2"/>
      </rPr>
      <t>C</t>
    </r>
    <phoneticPr fontId="4" type="noConversion"/>
  </si>
  <si>
    <t>ZedemTop</t>
    <phoneticPr fontId="4" type="noConversion"/>
  </si>
  <si>
    <t>Absences</t>
    <phoneticPr fontId="4" type="noConversion"/>
  </si>
  <si>
    <t>Réduction</t>
    <phoneticPr fontId="4" type="noConversion"/>
  </si>
  <si>
    <t xml:space="preserve">Nombre de </t>
    <phoneticPr fontId="4" type="noConversion"/>
  </si>
  <si>
    <t>jours</t>
    <phoneticPr fontId="4" type="noConversion"/>
  </si>
  <si>
    <t>d'absences</t>
    <phoneticPr fontId="4" type="noConversion"/>
  </si>
  <si>
    <t>A</t>
    <phoneticPr fontId="4" type="noConversion"/>
  </si>
  <si>
    <t>B</t>
    <phoneticPr fontId="4" type="noConversion"/>
  </si>
  <si>
    <t>totale</t>
    <phoneticPr fontId="4" type="noConversion"/>
  </si>
  <si>
    <t>Tabelle de réduction des jours de vacances OLDT art. 29 (tout)</t>
    <phoneticPr fontId="4" type="noConversion"/>
  </si>
  <si>
    <t>Réduction des vacances</t>
    <phoneticPr fontId="4" type="noConversion"/>
  </si>
  <si>
    <t>maladie</t>
    <phoneticPr fontId="4" type="noConversion"/>
  </si>
  <si>
    <t>accident</t>
    <phoneticPr fontId="4" type="noConversion"/>
  </si>
  <si>
    <t>service militaire</t>
    <phoneticPr fontId="4" type="noConversion"/>
  </si>
  <si>
    <t>service civil</t>
    <phoneticPr fontId="4" type="noConversion"/>
  </si>
  <si>
    <t>protection civile</t>
    <phoneticPr fontId="4" type="noConversion"/>
  </si>
  <si>
    <t>semaines</t>
    <phoneticPr fontId="4" type="noConversion"/>
  </si>
  <si>
    <t>jours par semaine</t>
    <phoneticPr fontId="4" type="noConversion"/>
  </si>
  <si>
    <t>jours au total</t>
    <phoneticPr fontId="4" type="noConversion"/>
  </si>
  <si>
    <t>total des absences</t>
    <phoneticPr fontId="4" type="noConversion"/>
  </si>
  <si>
    <t>congés non payés</t>
    <phoneticPr fontId="4" type="noConversion"/>
  </si>
  <si>
    <t>C</t>
    <phoneticPr fontId="4" type="noConversion"/>
  </si>
  <si>
    <t>Entrée en</t>
    <phoneticPr fontId="4" type="noConversion"/>
  </si>
  <si>
    <t>cours d'année</t>
    <phoneticPr fontId="4" type="noConversion"/>
  </si>
  <si>
    <t>Sortie en</t>
    <phoneticPr fontId="4" type="noConversion"/>
  </si>
  <si>
    <t>Droit</t>
    <phoneticPr fontId="4" type="noConversion"/>
  </si>
  <si>
    <t>réduction sur</t>
    <phoneticPr fontId="4" type="noConversion"/>
  </si>
  <si>
    <t>Droit aux vacances du collaborateur du</t>
    <phoneticPr fontId="4" type="noConversion"/>
  </si>
  <si>
    <t>délai de carence</t>
    <phoneticPr fontId="4" type="noConversion"/>
  </si>
  <si>
    <t>Michel Zimmermann © décembre 2019</t>
    <phoneticPr fontId="4" type="noConversion"/>
  </si>
  <si>
    <t>du</t>
    <phoneticPr fontId="4" type="noConversion"/>
  </si>
  <si>
    <t>au</t>
    <phoneticPr fontId="4" type="noConversion"/>
  </si>
  <si>
    <t>présence du</t>
    <phoneticPr fontId="4" type="noConversion"/>
  </si>
  <si>
    <t>absence du</t>
    <phoneticPr fontId="4" type="noConversion"/>
  </si>
  <si>
    <t>jour(s)</t>
    <phoneticPr fontId="4" type="noConversion"/>
  </si>
  <si>
    <t xml:space="preserve">Nouveau </t>
    <phoneticPr fontId="4" type="noConversion"/>
  </si>
  <si>
    <t>droit</t>
    <phoneticPr fontId="4" type="noConversion"/>
  </si>
  <si>
    <t>saisie: format date  xx.xx.xx (avec un point)</t>
  </si>
  <si>
    <t>du</t>
  </si>
  <si>
    <t>au</t>
  </si>
  <si>
    <t>absent-e</t>
  </si>
  <si>
    <t>jours</t>
  </si>
  <si>
    <t>total</t>
  </si>
  <si>
    <t>carence + de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</si>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</sst>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2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48"/>
      <name val="Arial"/>
      <family val="2"/>
    </font>
    <font>
      <sz val="20"/>
      <name val="Arial"/>
      <family val="2"/>
    </font>
    <font>
      <sz val="28"/>
      <name val="Arial"/>
      <family val="2"/>
    </font>
    <font>
      <sz val="24"/>
      <color indexed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1" xfId="0" applyFont="1" applyBorder="1"/>
    <xf numFmtId="0" fontId="3" fillId="0" borderId="15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left" vertical="center"/>
    </xf>
    <xf numFmtId="1" fontId="0" fillId="0" borderId="24" xfId="0" applyNumberFormat="1" applyBorder="1" applyAlignment="1">
      <alignment horizontal="center"/>
    </xf>
    <xf numFmtId="1" fontId="0" fillId="0" borderId="0" xfId="0" applyNumberForma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0" applyFont="1"/>
    <xf numFmtId="0" fontId="0" fillId="0" borderId="22" xfId="0" applyBorder="1"/>
    <xf numFmtId="0" fontId="0" fillId="0" borderId="23" xfId="0" applyBorder="1"/>
    <xf numFmtId="0" fontId="9" fillId="0" borderId="30" xfId="0" applyFont="1" applyBorder="1" applyAlignment="1">
      <alignment horizontal="center" vertical="center"/>
    </xf>
    <xf numFmtId="165" fontId="0" fillId="0" borderId="29" xfId="0" applyNumberFormat="1" applyBorder="1" applyAlignment="1">
      <alignment horizontal="left"/>
    </xf>
    <xf numFmtId="165" fontId="0" fillId="0" borderId="29" xfId="0" applyNumberFormat="1" applyBorder="1"/>
    <xf numFmtId="165" fontId="0" fillId="0" borderId="31" xfId="0" applyNumberFormat="1" applyBorder="1"/>
    <xf numFmtId="165" fontId="0" fillId="0" borderId="31" xfId="0" applyNumberFormat="1" applyBorder="1" applyAlignment="1">
      <alignment horizontal="center"/>
    </xf>
    <xf numFmtId="165" fontId="0" fillId="0" borderId="32" xfId="0" applyNumberFormat="1" applyBorder="1"/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3AAE-7D02-8E43-AD65-E0E4D3718655}">
  <dimension ref="A1:P33"/>
  <sheetViews>
    <sheetView tabSelected="1" workbookViewId="0">
      <selection activeCell="G14" sqref="G14"/>
    </sheetView>
  </sheetViews>
  <sheetFormatPr baseColWidth="10" defaultRowHeight="16" x14ac:dyDescent="0.2"/>
  <cols>
    <col min="1" max="1" width="5.7109375" customWidth="1"/>
    <col min="2" max="2" width="15.140625" customWidth="1"/>
    <col min="5" max="5" width="2.28515625" customWidth="1"/>
    <col min="6" max="6" width="11.85546875" customWidth="1"/>
    <col min="8" max="9" width="6.140625" customWidth="1"/>
    <col min="10" max="10" width="11.85546875" bestFit="1" customWidth="1"/>
    <col min="13" max="13" width="5.7109375" customWidth="1"/>
  </cols>
  <sheetData>
    <row r="1" spans="1:16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6" x14ac:dyDescent="0.2">
      <c r="A2" s="8"/>
      <c r="B2" s="58" t="s">
        <v>14</v>
      </c>
      <c r="C2" s="59"/>
      <c r="D2" s="59"/>
      <c r="E2" s="59"/>
      <c r="F2" s="59"/>
      <c r="G2" s="59"/>
      <c r="H2" s="59"/>
      <c r="I2" s="59"/>
      <c r="J2" s="59"/>
      <c r="K2" s="59"/>
      <c r="L2" s="60"/>
      <c r="M2" s="9"/>
    </row>
    <row r="3" spans="1:16" ht="17" thickBot="1" x14ac:dyDescent="0.25">
      <c r="A3" s="8"/>
      <c r="M3" s="9"/>
    </row>
    <row r="4" spans="1:16" ht="18" thickTop="1" thickBot="1" x14ac:dyDescent="0.25">
      <c r="A4" s="8"/>
      <c r="B4" t="s">
        <v>32</v>
      </c>
      <c r="F4" s="30">
        <v>43100</v>
      </c>
      <c r="G4" s="31">
        <v>43464</v>
      </c>
      <c r="K4" s="84" t="s">
        <v>26</v>
      </c>
      <c r="M4" s="9"/>
    </row>
    <row r="5" spans="1:16" ht="18" thickTop="1" thickBot="1" x14ac:dyDescent="0.25">
      <c r="A5" s="8"/>
      <c r="F5" s="35" t="s">
        <v>42</v>
      </c>
      <c r="G5" s="29"/>
      <c r="H5" s="26"/>
      <c r="I5" s="26"/>
      <c r="K5" s="85"/>
      <c r="M5" s="9"/>
    </row>
    <row r="6" spans="1:16" ht="17" thickBot="1" x14ac:dyDescent="0.25">
      <c r="A6" s="8"/>
      <c r="B6" s="71">
        <v>5</v>
      </c>
      <c r="C6" s="73" t="s">
        <v>21</v>
      </c>
      <c r="D6" s="22"/>
      <c r="E6" s="16"/>
      <c r="F6" s="21">
        <f>G4-F4+1</f>
        <v>365</v>
      </c>
      <c r="G6" t="s">
        <v>9</v>
      </c>
      <c r="K6" s="86"/>
      <c r="M6" s="9"/>
      <c r="O6" t="s">
        <v>45</v>
      </c>
    </row>
    <row r="7" spans="1:16" ht="17" thickBot="1" x14ac:dyDescent="0.25">
      <c r="A7" s="8"/>
      <c r="B7" s="72"/>
      <c r="C7" s="74"/>
      <c r="D7" s="23"/>
      <c r="E7" s="16"/>
      <c r="M7" s="9"/>
    </row>
    <row r="8" spans="1:16" ht="17" thickBot="1" x14ac:dyDescent="0.25">
      <c r="A8" s="8"/>
      <c r="B8" s="3"/>
      <c r="C8" s="16"/>
      <c r="D8" s="23"/>
      <c r="E8" s="16"/>
      <c r="G8" s="66" t="s">
        <v>12</v>
      </c>
      <c r="K8" t="s">
        <v>37</v>
      </c>
      <c r="L8" s="10" t="s">
        <v>36</v>
      </c>
      <c r="M8" s="9"/>
      <c r="N8" s="17" t="s">
        <v>43</v>
      </c>
      <c r="O8" s="36">
        <v>43204</v>
      </c>
    </row>
    <row r="9" spans="1:16" ht="17" thickBot="1" x14ac:dyDescent="0.25">
      <c r="A9" s="8"/>
      <c r="B9" s="75">
        <v>6</v>
      </c>
      <c r="C9" s="74" t="s">
        <v>22</v>
      </c>
      <c r="D9" s="76"/>
      <c r="E9" s="19"/>
      <c r="G9" s="67"/>
      <c r="J9" s="27" t="s">
        <v>27</v>
      </c>
      <c r="K9" s="34"/>
      <c r="L9" s="32"/>
      <c r="M9" s="9"/>
      <c r="N9" s="17" t="s">
        <v>44</v>
      </c>
      <c r="O9" s="37">
        <v>43250</v>
      </c>
    </row>
    <row r="10" spans="1:16" ht="17" thickBot="1" x14ac:dyDescent="0.25">
      <c r="A10" s="8"/>
      <c r="B10" s="75"/>
      <c r="C10" s="74"/>
      <c r="D10" s="76"/>
      <c r="E10" s="19"/>
      <c r="F10" s="10" t="s">
        <v>6</v>
      </c>
      <c r="G10" s="68"/>
      <c r="J10" s="28" t="s">
        <v>28</v>
      </c>
      <c r="L10" s="21">
        <f>IF(K9=0,0,(L9-K9)+1)</f>
        <v>0</v>
      </c>
      <c r="M10" s="9" t="s">
        <v>2</v>
      </c>
      <c r="O10" s="35">
        <f>IF(O8="",0,(O9-O8)+1)</f>
        <v>47</v>
      </c>
      <c r="P10" t="s">
        <v>46</v>
      </c>
    </row>
    <row r="11" spans="1:16" x14ac:dyDescent="0.2">
      <c r="A11" s="8"/>
      <c r="B11" s="3"/>
      <c r="C11" s="16"/>
      <c r="D11" s="23"/>
      <c r="E11" s="16"/>
      <c r="L11" s="18">
        <f>YEARFRAC(K9,L9,1)</f>
        <v>0</v>
      </c>
      <c r="M11" s="9"/>
      <c r="O11" s="35"/>
    </row>
    <row r="12" spans="1:16" ht="16" customHeight="1" x14ac:dyDescent="0.2">
      <c r="A12" s="8"/>
      <c r="B12" s="77">
        <f>B6*B9</f>
        <v>30</v>
      </c>
      <c r="C12" s="74" t="s">
        <v>23</v>
      </c>
      <c r="D12" s="76"/>
      <c r="E12" s="19"/>
      <c r="F12" s="61" t="s">
        <v>25</v>
      </c>
      <c r="G12" s="62"/>
      <c r="L12" s="87">
        <f>IF(L10&gt;0,ROUNDUP(1*(B12*L11),0.5),0)</f>
        <v>0</v>
      </c>
      <c r="M12" s="9"/>
      <c r="N12" s="17" t="s">
        <v>43</v>
      </c>
      <c r="O12" s="36">
        <v>43281</v>
      </c>
    </row>
    <row r="13" spans="1:16" ht="17" customHeight="1" thickBot="1" x14ac:dyDescent="0.25">
      <c r="A13" s="8"/>
      <c r="B13" s="78"/>
      <c r="C13" s="79"/>
      <c r="D13" s="80"/>
      <c r="E13" s="19"/>
      <c r="F13" s="17" t="s">
        <v>35</v>
      </c>
      <c r="G13" s="24" t="s">
        <v>36</v>
      </c>
      <c r="K13" s="17" t="s">
        <v>30</v>
      </c>
      <c r="L13" s="88"/>
      <c r="M13" s="9" t="s">
        <v>2</v>
      </c>
      <c r="N13" s="17" t="s">
        <v>44</v>
      </c>
      <c r="O13" s="37">
        <v>43372</v>
      </c>
    </row>
    <row r="14" spans="1:16" ht="17" thickBot="1" x14ac:dyDescent="0.25">
      <c r="A14" s="8"/>
      <c r="F14" s="32">
        <v>43100</v>
      </c>
      <c r="G14" s="33">
        <v>43130</v>
      </c>
      <c r="M14" s="9"/>
      <c r="O14" s="35">
        <f>IF(O12="",0,(O13-O12)+1)</f>
        <v>92</v>
      </c>
      <c r="P14" t="s">
        <v>46</v>
      </c>
    </row>
    <row r="15" spans="1:16" ht="17" thickBot="1" x14ac:dyDescent="0.25">
      <c r="A15" s="8"/>
      <c r="F15" t="s">
        <v>0</v>
      </c>
      <c r="G15" s="25">
        <f>IF(F14&gt;0,(G14-F14)+1,0)</f>
        <v>31</v>
      </c>
      <c r="K15" t="s">
        <v>38</v>
      </c>
      <c r="L15" s="10" t="s">
        <v>36</v>
      </c>
      <c r="M15" s="9"/>
      <c r="O15" s="35"/>
    </row>
    <row r="16" spans="1:16" ht="16" customHeight="1" thickBot="1" x14ac:dyDescent="0.25">
      <c r="A16" s="8"/>
      <c r="C16" s="81" t="s">
        <v>11</v>
      </c>
      <c r="F16" t="s">
        <v>48</v>
      </c>
      <c r="G16" s="17">
        <v>30</v>
      </c>
      <c r="H16" t="s">
        <v>49</v>
      </c>
      <c r="J16" s="27" t="s">
        <v>29</v>
      </c>
      <c r="K16" s="34"/>
      <c r="L16" s="32"/>
      <c r="M16" s="9"/>
      <c r="N16" s="17" t="s">
        <v>43</v>
      </c>
      <c r="O16" s="36"/>
    </row>
    <row r="17" spans="1:16" ht="16" customHeight="1" thickBot="1" x14ac:dyDescent="0.25">
      <c r="A17" s="8"/>
      <c r="C17" s="82"/>
      <c r="F17" t="s">
        <v>1</v>
      </c>
      <c r="G17" s="20">
        <f>IF(G15&gt;G16,G15,0)</f>
        <v>31</v>
      </c>
      <c r="H17" t="s">
        <v>2</v>
      </c>
      <c r="J17" s="28" t="s">
        <v>28</v>
      </c>
      <c r="L17" s="21">
        <f>IF(K16=0,0,(L16-K16)+1)</f>
        <v>0</v>
      </c>
      <c r="M17" s="9" t="s">
        <v>2</v>
      </c>
      <c r="N17" s="17" t="s">
        <v>44</v>
      </c>
      <c r="O17" s="37"/>
    </row>
    <row r="18" spans="1:16" ht="16" customHeight="1" thickBot="1" x14ac:dyDescent="0.25">
      <c r="A18" s="8"/>
      <c r="B18" s="16" t="s">
        <v>6</v>
      </c>
      <c r="C18" s="83"/>
      <c r="L18" s="18">
        <f>YEARFRAC(K16,L16,1)</f>
        <v>0</v>
      </c>
      <c r="M18" s="9"/>
      <c r="O18" s="35">
        <f>IF(O16="",0,(O17-O16)+1)</f>
        <v>0</v>
      </c>
      <c r="P18" t="s">
        <v>46</v>
      </c>
    </row>
    <row r="19" spans="1:16" ht="17" thickBot="1" x14ac:dyDescent="0.25">
      <c r="A19" s="8"/>
      <c r="B19" s="27"/>
      <c r="C19" s="44" t="s">
        <v>9</v>
      </c>
      <c r="F19" s="57" t="s">
        <v>15</v>
      </c>
      <c r="G19" s="1"/>
      <c r="H19" s="2"/>
      <c r="L19" s="87">
        <f>IF(L17&gt;0,ROUNDUP(B12*(100%-L18),0.5),0)</f>
        <v>0</v>
      </c>
      <c r="M19" s="9"/>
      <c r="O19" s="35"/>
    </row>
    <row r="20" spans="1:16" ht="16" customHeight="1" x14ac:dyDescent="0.2">
      <c r="A20" s="8"/>
      <c r="B20" s="45" t="s">
        <v>16</v>
      </c>
      <c r="C20" s="46">
        <v>47</v>
      </c>
      <c r="F20" s="57"/>
      <c r="G20" s="3" t="s">
        <v>8</v>
      </c>
      <c r="H20" s="63">
        <f>C30+G17</f>
        <v>80</v>
      </c>
      <c r="I20" s="38"/>
      <c r="K20" s="17" t="s">
        <v>30</v>
      </c>
      <c r="L20" s="88"/>
      <c r="M20" s="9" t="s">
        <v>2</v>
      </c>
      <c r="N20" s="17" t="s">
        <v>43</v>
      </c>
      <c r="O20" s="36"/>
    </row>
    <row r="21" spans="1:16" ht="15" customHeight="1" x14ac:dyDescent="0.2">
      <c r="A21" s="8"/>
      <c r="B21" s="47" t="s">
        <v>17</v>
      </c>
      <c r="C21" s="48">
        <v>92</v>
      </c>
      <c r="F21" s="57"/>
      <c r="G21" s="3" t="s">
        <v>9</v>
      </c>
      <c r="H21" s="64"/>
      <c r="I21" s="39"/>
      <c r="M21" s="9"/>
      <c r="N21" s="17" t="s">
        <v>44</v>
      </c>
      <c r="O21" s="37"/>
    </row>
    <row r="22" spans="1:16" ht="16" customHeight="1" thickBot="1" x14ac:dyDescent="0.25">
      <c r="A22" s="8"/>
      <c r="B22" s="47" t="s">
        <v>18</v>
      </c>
      <c r="C22" s="48"/>
      <c r="F22" s="57"/>
      <c r="G22" s="3" t="s">
        <v>10</v>
      </c>
      <c r="H22" s="65"/>
      <c r="I22" s="39"/>
      <c r="M22" s="9"/>
      <c r="O22" s="35">
        <f>IF(O20="",0,(O21-O20)+1)</f>
        <v>0</v>
      </c>
      <c r="P22" t="s">
        <v>46</v>
      </c>
    </row>
    <row r="23" spans="1:16" x14ac:dyDescent="0.2">
      <c r="A23" s="8"/>
      <c r="B23" s="47" t="s">
        <v>19</v>
      </c>
      <c r="C23" s="48"/>
      <c r="F23" s="57"/>
      <c r="G23" s="3"/>
      <c r="H23" s="4"/>
      <c r="M23" s="9"/>
      <c r="O23" s="35"/>
    </row>
    <row r="24" spans="1:16" x14ac:dyDescent="0.2">
      <c r="A24" s="8"/>
      <c r="B24" s="47" t="s">
        <v>20</v>
      </c>
      <c r="C24" s="48"/>
      <c r="F24" s="57"/>
      <c r="G24" s="3" t="s">
        <v>7</v>
      </c>
      <c r="H24" s="69">
        <f>IF((C28+G15&gt;364),B12,ROUNDDOWN((H20/F6)*B12,0.5))</f>
        <v>6</v>
      </c>
      <c r="I24" s="40"/>
      <c r="M24" s="9"/>
    </row>
    <row r="25" spans="1:16" x14ac:dyDescent="0.2">
      <c r="A25" s="8"/>
      <c r="B25" s="47"/>
      <c r="C25" s="48"/>
      <c r="F25" s="57"/>
      <c r="G25" s="3" t="s">
        <v>3</v>
      </c>
      <c r="H25" s="70"/>
      <c r="I25" s="40"/>
      <c r="M25" s="9"/>
      <c r="N25" t="s">
        <v>47</v>
      </c>
      <c r="O25">
        <f>O10+O14+O18+O22</f>
        <v>139</v>
      </c>
      <c r="P25" t="s">
        <v>46</v>
      </c>
    </row>
    <row r="26" spans="1:16" x14ac:dyDescent="0.2">
      <c r="A26" s="8"/>
      <c r="B26" s="47"/>
      <c r="C26" s="48"/>
      <c r="F26" s="57"/>
      <c r="G26" s="3"/>
      <c r="H26" s="4"/>
      <c r="M26" s="9"/>
    </row>
    <row r="27" spans="1:16" ht="16" customHeight="1" thickBot="1" x14ac:dyDescent="0.25">
      <c r="A27" s="8"/>
      <c r="B27" s="49"/>
      <c r="C27" s="50"/>
      <c r="F27" s="57"/>
      <c r="G27" s="3" t="s">
        <v>7</v>
      </c>
      <c r="H27" s="53">
        <f>IF(L12&gt;0,B12-L12,IF(L19&gt;0,B12-L19,0))</f>
        <v>0</v>
      </c>
      <c r="I27" s="40"/>
      <c r="K27" s="10"/>
      <c r="L27" s="42"/>
      <c r="M27" s="9"/>
    </row>
    <row r="28" spans="1:16" ht="16" customHeight="1" x14ac:dyDescent="0.2">
      <c r="A28" s="8"/>
      <c r="B28" t="s">
        <v>24</v>
      </c>
      <c r="C28" s="17">
        <f>SUM(C20:C27)</f>
        <v>139</v>
      </c>
      <c r="F28" s="57"/>
      <c r="G28" s="3" t="s">
        <v>4</v>
      </c>
      <c r="H28" s="54"/>
      <c r="I28" s="40"/>
      <c r="L28" s="42"/>
      <c r="M28" s="9"/>
    </row>
    <row r="29" spans="1:16" ht="17" thickBot="1" x14ac:dyDescent="0.25">
      <c r="A29" s="8"/>
      <c r="B29" t="s">
        <v>33</v>
      </c>
      <c r="C29" s="17">
        <v>90</v>
      </c>
      <c r="F29" s="57"/>
      <c r="G29" s="3"/>
      <c r="H29" s="4"/>
      <c r="M29" s="9"/>
    </row>
    <row r="30" spans="1:16" ht="36" thickBot="1" x14ac:dyDescent="0.25">
      <c r="A30" s="8"/>
      <c r="B30" t="s">
        <v>31</v>
      </c>
      <c r="C30" s="20">
        <f>IF(C28&gt;C29,(C28-C29),0)</f>
        <v>49</v>
      </c>
      <c r="D30" s="35" t="s">
        <v>46</v>
      </c>
      <c r="F30" s="57"/>
      <c r="G30" s="14" t="s">
        <v>7</v>
      </c>
      <c r="H30" s="55">
        <f>H24+H27</f>
        <v>6</v>
      </c>
      <c r="I30" s="41"/>
      <c r="K30" s="43" t="s">
        <v>40</v>
      </c>
      <c r="L30" s="51">
        <f>B12-H30</f>
        <v>24</v>
      </c>
      <c r="M30" s="9"/>
    </row>
    <row r="31" spans="1:16" ht="36" thickBot="1" x14ac:dyDescent="0.25">
      <c r="A31" s="8"/>
      <c r="F31" s="57"/>
      <c r="G31" s="15" t="s">
        <v>13</v>
      </c>
      <c r="H31" s="56"/>
      <c r="I31" s="41"/>
      <c r="K31" s="43" t="s">
        <v>41</v>
      </c>
      <c r="L31" s="52"/>
      <c r="M31" s="9" t="s">
        <v>39</v>
      </c>
    </row>
    <row r="32" spans="1:16" x14ac:dyDescent="0.2">
      <c r="A32" s="8"/>
      <c r="B32" t="s">
        <v>5</v>
      </c>
      <c r="M32" s="9"/>
    </row>
    <row r="33" spans="1:13" x14ac:dyDescent="0.2">
      <c r="A33" s="11"/>
      <c r="B33" s="12" t="s">
        <v>34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</row>
  </sheetData>
  <mergeCells count="19">
    <mergeCell ref="H30:H31"/>
    <mergeCell ref="L30:L31"/>
    <mergeCell ref="B12:B13"/>
    <mergeCell ref="C12:D13"/>
    <mergeCell ref="F12:G12"/>
    <mergeCell ref="L12:L13"/>
    <mergeCell ref="C16:C18"/>
    <mergeCell ref="F19:F31"/>
    <mergeCell ref="L19:L20"/>
    <mergeCell ref="H20:H22"/>
    <mergeCell ref="H24:H25"/>
    <mergeCell ref="H27:H28"/>
    <mergeCell ref="B2:L2"/>
    <mergeCell ref="K4:K6"/>
    <mergeCell ref="B6:B7"/>
    <mergeCell ref="C6:C7"/>
    <mergeCell ref="G8:G10"/>
    <mergeCell ref="B9:B10"/>
    <mergeCell ref="C9:D10"/>
  </mergeCells>
  <pageMargins left="0.39370078740157483" right="0.39370078740157483" top="0.39370078740157483" bottom="0.39370078740157483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tabelle reduc vac</vt:lpstr>
      <vt:lpstr>Feuil2</vt:lpstr>
      <vt:lpstr>Feuil3</vt:lpstr>
      <vt:lpstr>Feuil4</vt:lpstr>
      <vt:lpstr>Feuil5</vt:lpstr>
      <vt:lpstr>'tabelle reduc vac'!Zone_d_impression</vt:lpstr>
    </vt:vector>
  </TitlesOfParts>
  <Company>ZedemTop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Zimmermann</dc:creator>
  <cp:lastModifiedBy>Michel Zimmermann</cp:lastModifiedBy>
  <dcterms:created xsi:type="dcterms:W3CDTF">2019-03-03T14:32:57Z</dcterms:created>
  <dcterms:modified xsi:type="dcterms:W3CDTF">2023-01-24T08:04:33Z</dcterms:modified>
</cp:coreProperties>
</file>